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320" activeTab="0"/>
  </bookViews>
  <sheets>
    <sheet name="CS protocol" sheetId="1" r:id="rId1"/>
    <sheet name="CS benchmarks" sheetId="2" r:id="rId2"/>
    <sheet name="benchmarks per distanc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<sst xmlns="http://schemas.openxmlformats.org/spreadsheetml/2006/main" count="30" uniqueCount="27">
  <si>
    <t>Critical Speed Calculator</t>
  </si>
  <si>
    <t>Distance 1</t>
  </si>
  <si>
    <t>Distance 2</t>
  </si>
  <si>
    <t>Time 1</t>
  </si>
  <si>
    <t>Time 2</t>
  </si>
  <si>
    <t>Critical Speed</t>
  </si>
  <si>
    <t>Required equipment for conducting a Critical Speed Test</t>
  </si>
  <si>
    <t>Protocol</t>
  </si>
  <si>
    <t>Data Collection</t>
  </si>
  <si>
    <t>and older- record the time</t>
  </si>
  <si>
    <t>3- Individually run 1000m for all, record the time</t>
  </si>
  <si>
    <t>1- 200 - 400m meter track</t>
  </si>
  <si>
    <t>2- Stop watch</t>
  </si>
  <si>
    <t>3- Assistant</t>
  </si>
  <si>
    <t>3- Critical Speed will be calculated - record the number for future reference</t>
  </si>
  <si>
    <t>meters/min</t>
  </si>
  <si>
    <r>
      <t xml:space="preserve">1- Have the athletes individually run </t>
    </r>
    <r>
      <rPr>
        <sz val="10"/>
        <rFont val="Arial"/>
        <family val="2"/>
      </rPr>
      <t xml:space="preserve">3000m for junior B/G and younger or 4000m for junior M/W </t>
    </r>
  </si>
  <si>
    <r>
      <t xml:space="preserve">1- Enter distance </t>
    </r>
    <r>
      <rPr>
        <sz val="10"/>
        <rFont val="Arial"/>
        <family val="2"/>
      </rPr>
      <t>of the first run under distance 1 and enter time under time 1</t>
    </r>
  </si>
  <si>
    <r>
      <t xml:space="preserve">2- Enter distance </t>
    </r>
    <r>
      <rPr>
        <sz val="10"/>
        <rFont val="Arial"/>
        <family val="2"/>
      </rPr>
      <t>of the second run under distance 2 and enter time under</t>
    </r>
    <r>
      <rPr>
        <sz val="10"/>
        <rFont val="Arial"/>
        <family val="2"/>
      </rPr>
      <t xml:space="preserve"> time 2</t>
    </r>
  </si>
  <si>
    <t>speed 1</t>
  </si>
  <si>
    <t>speed 2</t>
  </si>
  <si>
    <t>RATIO:</t>
  </si>
  <si>
    <t>4- Record results for future reference</t>
  </si>
  <si>
    <t>ratio</t>
  </si>
  <si>
    <t>NAMES</t>
  </si>
  <si>
    <t>CS</t>
  </si>
  <si>
    <t>2- Break for 2 hours (2 hours from start of first run)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</si>
</sst>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0.000"/>
    <numFmt numFmtId="191" formatCode="0.0000"/>
    <numFmt numFmtId="192" formatCode="0.0"/>
    <numFmt numFmtId="193" formatCode="0.00000"/>
    <numFmt numFmtId="194" formatCode="h:mm;@"/>
  </numFmts>
  <fonts count="52">
    <font>
      <sz val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sz val="8.5"/>
      <color indexed="8"/>
      <name val="Calibri"/>
      <family val="0"/>
    </font>
    <font>
      <sz val="8"/>
      <color indexed="8"/>
      <name val="Calibri"/>
      <family val="0"/>
    </font>
    <font>
      <sz val="5.7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right"/>
    </xf>
    <xf numFmtId="192" fontId="4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0" fontId="3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/>
    </xf>
    <xf numFmtId="20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>
      <alignment vertical="top"/>
    </xf>
    <xf numFmtId="0" fontId="0" fillId="33" borderId="0" xfId="0" applyNumberFormat="1" applyFont="1" applyFill="1" applyAlignment="1">
      <alignment vertical="top"/>
    </xf>
    <xf numFmtId="20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92" fontId="50" fillId="33" borderId="10" xfId="0" applyNumberFormat="1" applyFont="1" applyFill="1" applyBorder="1" applyAlignment="1" applyProtection="1">
      <alignment horizontal="center"/>
      <protection/>
    </xf>
    <xf numFmtId="2" fontId="51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20" fontId="3" fillId="35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left" vertical="top"/>
    </xf>
    <xf numFmtId="0" fontId="0" fillId="33" borderId="0" xfId="0" applyNumberFormat="1" applyFont="1" applyFill="1" applyAlignment="1">
      <alignment horizontal="left" vertical="top"/>
    </xf>
    <xf numFmtId="0" fontId="0" fillId="33" borderId="0" xfId="0" applyNumberFormat="1" applyFont="1" applyFill="1" applyAlignment="1">
      <alignment horizontal="left" vertical="top"/>
    </xf>
    <xf numFmtId="0" fontId="0" fillId="33" borderId="0" xfId="0" applyNumberFormat="1" applyFont="1" applyFill="1" applyAlignment="1">
      <alignment horizontal="center" vertical="top"/>
    </xf>
    <xf numFmtId="0" fontId="0" fillId="33" borderId="0" xfId="0" applyNumberFormat="1" applyFont="1" applyFill="1" applyAlignment="1">
      <alignment horizontal="left" vertical="top"/>
    </xf>
    <xf numFmtId="0" fontId="2" fillId="33" borderId="0" xfId="0" applyNumberFormat="1" applyFont="1" applyFill="1" applyAlignment="1">
      <alignment horizontal="left" vertical="top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NumberFormat="1" applyFont="1" applyFill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92" fontId="50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Critical Speed test standards</a:t>
            </a:r>
          </a:p>
        </c:rich>
      </c:tx>
      <c:layout>
        <c:manualLayout>
          <c:xMode val="factor"/>
          <c:yMode val="factor"/>
          <c:x val="-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5"/>
          <c:w val="0.82125"/>
          <c:h val="0.81125"/>
        </c:manualLayout>
      </c:layout>
      <c:lineChart>
        <c:grouping val="standard"/>
        <c:varyColors val="0"/>
        <c:ser>
          <c:idx val="1"/>
          <c:order val="0"/>
          <c:tx>
            <c:strRef>
              <c:f>'[1]data'!$I$38</c:f>
              <c:strCache>
                <c:ptCount val="1"/>
                <c:pt idx="0">
                  <c:v>males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'[1]data'!$H$39:$H$50</c:f>
              <c:strCache>
                <c:ptCount val="12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23</c:v>
                </c:pt>
                <c:pt idx="10">
                  <c:v>23</c:v>
                </c:pt>
              </c:strCache>
            </c:strRef>
          </c:cat>
          <c:val>
            <c:numRef>
              <c:f>'[1]data'!$I$39:$I$50</c:f>
              <c:numCache>
                <c:ptCount val="12"/>
                <c:pt idx="2">
                  <c:v>247</c:v>
                </c:pt>
                <c:pt idx="3">
                  <c:v>252</c:v>
                </c:pt>
                <c:pt idx="4">
                  <c:v>258</c:v>
                </c:pt>
                <c:pt idx="5">
                  <c:v>264</c:v>
                </c:pt>
                <c:pt idx="6">
                  <c:v>270</c:v>
                </c:pt>
                <c:pt idx="7">
                  <c:v>276</c:v>
                </c:pt>
                <c:pt idx="8">
                  <c:v>282</c:v>
                </c:pt>
                <c:pt idx="9">
                  <c:v>293</c:v>
                </c:pt>
                <c:pt idx="10">
                  <c:v>303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'[1]data'!$J$38</c:f>
              <c:strCache>
                <c:ptCount val="1"/>
                <c:pt idx="0">
                  <c:v>females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'[1]data'!$H$39:$H$50</c:f>
              <c:strCache>
                <c:ptCount val="12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23</c:v>
                </c:pt>
                <c:pt idx="10">
                  <c:v>23</c:v>
                </c:pt>
              </c:strCache>
            </c:strRef>
          </c:cat>
          <c:val>
            <c:numRef>
              <c:f>'[1]data'!$J$39:$J$50</c:f>
              <c:numCache>
                <c:ptCount val="12"/>
                <c:pt idx="1">
                  <c:v>224</c:v>
                </c:pt>
                <c:pt idx="2">
                  <c:v>230</c:v>
                </c:pt>
                <c:pt idx="3">
                  <c:v>235</c:v>
                </c:pt>
                <c:pt idx="4">
                  <c:v>240</c:v>
                </c:pt>
                <c:pt idx="5">
                  <c:v>244</c:v>
                </c:pt>
                <c:pt idx="6">
                  <c:v>249</c:v>
                </c:pt>
                <c:pt idx="7">
                  <c:v>253</c:v>
                </c:pt>
                <c:pt idx="8">
                  <c:v>258</c:v>
                </c:pt>
                <c:pt idx="9">
                  <c:v>263</c:v>
                </c:pt>
                <c:pt idx="10">
                  <c:v>271</c:v>
                </c:pt>
              </c:numCache>
            </c:numRef>
          </c:val>
          <c:smooth val="0"/>
        </c:ser>
        <c:marker val="1"/>
        <c:axId val="11046131"/>
        <c:axId val="32306316"/>
      </c:lineChart>
      <c:dateAx>
        <c:axId val="110461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63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306316"/>
        <c:scaling>
          <c:orientation val="minMax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CS score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61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25"/>
          <c:y val="0.5185"/>
          <c:w val="0.0762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corresponding running times over 1k, 3k, 4k</a:t>
            </a:r>
          </a:p>
        </c:rich>
      </c:tx>
      <c:layout>
        <c:manualLayout>
          <c:xMode val="factor"/>
          <c:yMode val="factor"/>
          <c:x val="-0.03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"/>
          <c:w val="0.7475"/>
          <c:h val="0.77875"/>
        </c:manualLayout>
      </c:layout>
      <c:lineChart>
        <c:grouping val="standard"/>
        <c:varyColors val="0"/>
        <c:ser>
          <c:idx val="1"/>
          <c:order val="0"/>
          <c:tx>
            <c:strRef>
              <c:f>'[1]data'!$B$33:$B$34</c:f>
              <c:strCache>
                <c:ptCount val="1"/>
                <c:pt idx="0">
                  <c:v>1000m males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dLbls>
            <c:numFmt formatCode="h:mm;@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'[1]data'!$A$35:$A$49</c:f>
              <c:strCach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23</c:v>
                </c:pt>
                <c:pt idx="14">
                  <c:v>23</c:v>
                </c:pt>
              </c:strCache>
            </c:strRef>
          </c:cat>
          <c:val>
            <c:numRef>
              <c:f>'[1]data'!$B$35:$B$49</c:f>
              <c:numCache>
                <c:ptCount val="15"/>
                <c:pt idx="2">
                  <c:v>0.15972222222222224</c:v>
                </c:pt>
                <c:pt idx="3">
                  <c:v>0.15416666666666667</c:v>
                </c:pt>
                <c:pt idx="4">
                  <c:v>0.14930555555555555</c:v>
                </c:pt>
                <c:pt idx="5">
                  <c:v>0.14583333333333334</c:v>
                </c:pt>
                <c:pt idx="6">
                  <c:v>0.1423611111111111</c:v>
                </c:pt>
                <c:pt idx="7">
                  <c:v>0.1388888888888889</c:v>
                </c:pt>
                <c:pt idx="8">
                  <c:v>0.13541666666666666</c:v>
                </c:pt>
                <c:pt idx="9">
                  <c:v>0.13194444444444445</c:v>
                </c:pt>
                <c:pt idx="10">
                  <c:v>0.12847222222222224</c:v>
                </c:pt>
                <c:pt idx="11">
                  <c:v>0.125</c:v>
                </c:pt>
                <c:pt idx="12">
                  <c:v>0.12222222222222223</c:v>
                </c:pt>
                <c:pt idx="13">
                  <c:v>0.11805555555555557</c:v>
                </c:pt>
                <c:pt idx="14">
                  <c:v>0.11458333333333333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'[1]data'!$C$33:$C$34</c:f>
              <c:strCache>
                <c:ptCount val="1"/>
                <c:pt idx="0">
                  <c:v>1000m females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dLbls>
            <c:numFmt formatCode="h:mm;@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'[1]data'!$A$35:$A$49</c:f>
              <c:strCach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23</c:v>
                </c:pt>
                <c:pt idx="14">
                  <c:v>23</c:v>
                </c:pt>
              </c:strCache>
            </c:strRef>
          </c:cat>
          <c:val>
            <c:numRef>
              <c:f>'[1]data'!$C$35:$C$49</c:f>
              <c:numCache>
                <c:ptCount val="15"/>
                <c:pt idx="1">
                  <c:v>0.17013888888888887</c:v>
                </c:pt>
                <c:pt idx="2">
                  <c:v>0.16666666666666666</c:v>
                </c:pt>
                <c:pt idx="3">
                  <c:v>0.16319444444444445</c:v>
                </c:pt>
                <c:pt idx="4">
                  <c:v>0.15972222222222224</c:v>
                </c:pt>
                <c:pt idx="5">
                  <c:v>0.15625</c:v>
                </c:pt>
                <c:pt idx="6">
                  <c:v>0.15277777777777776</c:v>
                </c:pt>
                <c:pt idx="7">
                  <c:v>0.14930555555555555</c:v>
                </c:pt>
                <c:pt idx="8">
                  <c:v>0.14583333333333334</c:v>
                </c:pt>
                <c:pt idx="9">
                  <c:v>0.1423611111111111</c:v>
                </c:pt>
                <c:pt idx="10">
                  <c:v>0.1388888888888889</c:v>
                </c:pt>
                <c:pt idx="11">
                  <c:v>0.13541666666666666</c:v>
                </c:pt>
                <c:pt idx="12">
                  <c:v>0.13333333333333333</c:v>
                </c:pt>
                <c:pt idx="13">
                  <c:v>0.13194444444444445</c:v>
                </c:pt>
                <c:pt idx="14">
                  <c:v>0.12847222222222224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'[1]data'!$D$33:$D$34</c:f>
              <c:strCache>
                <c:ptCount val="1"/>
                <c:pt idx="0">
                  <c:v>3000m males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h:mm;@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'[1]data'!$A$35:$A$49</c:f>
              <c:strCach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23</c:v>
                </c:pt>
                <c:pt idx="14">
                  <c:v>23</c:v>
                </c:pt>
              </c:strCache>
            </c:strRef>
          </c:cat>
          <c:val>
            <c:numRef>
              <c:f>'[1]data'!$D$35:$D$49</c:f>
              <c:numCache>
                <c:ptCount val="15"/>
                <c:pt idx="6">
                  <c:v>0.4791666666666667</c:v>
                </c:pt>
                <c:pt idx="7">
                  <c:v>0.46875</c:v>
                </c:pt>
                <c:pt idx="8">
                  <c:v>0.4583333333333333</c:v>
                </c:pt>
                <c:pt idx="9">
                  <c:v>0.4479166666666667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'[1]data'!$E$33:$E$34</c:f>
              <c:strCache>
                <c:ptCount val="1"/>
                <c:pt idx="0">
                  <c:v>3000m females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h:mm;@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'[1]data'!$A$35:$A$49</c:f>
              <c:strCach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23</c:v>
                </c:pt>
                <c:pt idx="14">
                  <c:v>23</c:v>
                </c:pt>
              </c:strCache>
            </c:strRef>
          </c:cat>
          <c:val>
            <c:numRef>
              <c:f>'[1]data'!$E$35:$E$49</c:f>
              <c:numCache>
                <c:ptCount val="15"/>
                <c:pt idx="5">
                  <c:v>0.5277777777777778</c:v>
                </c:pt>
                <c:pt idx="6">
                  <c:v>0.5152777777777778</c:v>
                </c:pt>
                <c:pt idx="7">
                  <c:v>0.5034722222222222</c:v>
                </c:pt>
                <c:pt idx="8">
                  <c:v>0.4930555555555556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'[1]data'!$F$33:$F$34</c:f>
              <c:strCache>
                <c:ptCount val="1"/>
                <c:pt idx="0">
                  <c:v>4000m males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h:mm;@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'[1]data'!$A$35:$A$49</c:f>
              <c:strCach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23</c:v>
                </c:pt>
                <c:pt idx="14">
                  <c:v>23</c:v>
                </c:pt>
              </c:strCache>
            </c:strRef>
          </c:cat>
          <c:val>
            <c:numRef>
              <c:f>'[1]data'!$F$35:$F$49</c:f>
              <c:numCache>
                <c:ptCount val="15"/>
                <c:pt idx="10">
                  <c:v>0.5902777777777778</c:v>
                </c:pt>
                <c:pt idx="11">
                  <c:v>0.576388888888889</c:v>
                </c:pt>
                <c:pt idx="12">
                  <c:v>0.5659722222222222</c:v>
                </c:pt>
                <c:pt idx="13">
                  <c:v>0.545138888888889</c:v>
                </c:pt>
                <c:pt idx="14">
                  <c:v>0.5277777777777778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'[1]data'!$G$33:$G$34</c:f>
              <c:strCache>
                <c:ptCount val="1"/>
                <c:pt idx="0">
                  <c:v>4000m females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h:mm;@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'[1]data'!$A$35:$A$49</c:f>
              <c:strCach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23</c:v>
                </c:pt>
                <c:pt idx="14">
                  <c:v>23</c:v>
                </c:pt>
              </c:strCache>
            </c:strRef>
          </c:cat>
          <c:val>
            <c:numRef>
              <c:f>'[1]data'!$G$35:$G$49</c:f>
              <c:numCache>
                <c:ptCount val="15"/>
                <c:pt idx="9">
                  <c:v>0.65625</c:v>
                </c:pt>
                <c:pt idx="10">
                  <c:v>0.642361111111111</c:v>
                </c:pt>
                <c:pt idx="11">
                  <c:v>0.6284722222222222</c:v>
                </c:pt>
                <c:pt idx="12">
                  <c:v>0.6180555555555556</c:v>
                </c:pt>
                <c:pt idx="13">
                  <c:v>0.607638888888889</c:v>
                </c:pt>
                <c:pt idx="14">
                  <c:v>0.5902777777777778</c:v>
                </c:pt>
              </c:numCache>
            </c:numRef>
          </c:val>
          <c:smooth val="0"/>
        </c:ser>
        <c:marker val="1"/>
        <c:axId val="22321389"/>
        <c:axId val="66674774"/>
      </c:line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774"/>
        <c:crosses val="autoZero"/>
        <c:auto val="1"/>
        <c:lblOffset val="1"/>
        <c:tickLblSkip val="1"/>
        <c:noMultiLvlLbl val="0"/>
      </c:catAx>
      <c:valAx>
        <c:axId val="66674774"/>
        <c:scaling>
          <c:orientation val="minMax"/>
          <c:min val="0.02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213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5525"/>
          <c:w val="0.086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Critical Speed test standards</a:t>
            </a:r>
          </a:p>
        </c:rich>
      </c:tx>
      <c:layout>
        <c:manualLayout>
          <c:xMode val="factor"/>
          <c:yMode val="factor"/>
          <c:x val="-0.031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425"/>
          <c:w val="0.81675"/>
          <c:h val="0.7985"/>
        </c:manualLayout>
      </c:layout>
      <c:lineChart>
        <c:grouping val="standard"/>
        <c:varyColors val="0"/>
        <c:ser>
          <c:idx val="1"/>
          <c:order val="0"/>
          <c:tx>
            <c:strRef>
              <c:f>'[1]data'!$I$38</c:f>
              <c:strCache>
                <c:ptCount val="1"/>
                <c:pt idx="0">
                  <c:v>males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'[1]data'!$H$39:$H$50</c:f>
              <c:strCache>
                <c:ptCount val="12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23</c:v>
                </c:pt>
                <c:pt idx="10">
                  <c:v>23</c:v>
                </c:pt>
              </c:strCache>
            </c:strRef>
          </c:cat>
          <c:val>
            <c:numRef>
              <c:f>'[1]data'!$I$39:$I$50</c:f>
              <c:numCache>
                <c:ptCount val="12"/>
                <c:pt idx="2">
                  <c:v>247</c:v>
                </c:pt>
                <c:pt idx="3">
                  <c:v>252</c:v>
                </c:pt>
                <c:pt idx="4">
                  <c:v>258</c:v>
                </c:pt>
                <c:pt idx="5">
                  <c:v>264</c:v>
                </c:pt>
                <c:pt idx="6">
                  <c:v>270</c:v>
                </c:pt>
                <c:pt idx="7">
                  <c:v>276</c:v>
                </c:pt>
                <c:pt idx="8">
                  <c:v>282</c:v>
                </c:pt>
                <c:pt idx="9">
                  <c:v>293</c:v>
                </c:pt>
                <c:pt idx="10">
                  <c:v>303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'[1]data'!$J$38</c:f>
              <c:strCache>
                <c:ptCount val="1"/>
                <c:pt idx="0">
                  <c:v>females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'[1]data'!$H$39:$H$50</c:f>
              <c:strCache>
                <c:ptCount val="12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23</c:v>
                </c:pt>
                <c:pt idx="10">
                  <c:v>23</c:v>
                </c:pt>
              </c:strCache>
            </c:strRef>
          </c:cat>
          <c:val>
            <c:numRef>
              <c:f>'[1]data'!$J$39:$J$50</c:f>
              <c:numCache>
                <c:ptCount val="12"/>
                <c:pt idx="1">
                  <c:v>224</c:v>
                </c:pt>
                <c:pt idx="2">
                  <c:v>230</c:v>
                </c:pt>
                <c:pt idx="3">
                  <c:v>235</c:v>
                </c:pt>
                <c:pt idx="4">
                  <c:v>240</c:v>
                </c:pt>
                <c:pt idx="5">
                  <c:v>244</c:v>
                </c:pt>
                <c:pt idx="6">
                  <c:v>249</c:v>
                </c:pt>
                <c:pt idx="7">
                  <c:v>253</c:v>
                </c:pt>
                <c:pt idx="8">
                  <c:v>258</c:v>
                </c:pt>
                <c:pt idx="9">
                  <c:v>263</c:v>
                </c:pt>
                <c:pt idx="10">
                  <c:v>271</c:v>
                </c:pt>
              </c:numCache>
            </c:numRef>
          </c:val>
          <c:smooth val="0"/>
        </c:ser>
        <c:marker val="1"/>
        <c:axId val="63202055"/>
        <c:axId val="31947584"/>
      </c:lineChart>
      <c:dateAx>
        <c:axId val="632020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5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947584"/>
        <c:scaling>
          <c:orientation val="minMax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CS score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20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5"/>
          <c:y val="0.5265"/>
          <c:w val="0.074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8</xdr:row>
      <xdr:rowOff>85725</xdr:rowOff>
    </xdr:to>
    <xdr:pic>
      <xdr:nvPicPr>
        <xdr:cNvPr id="1" name="Picture 1" descr="Ccclogo1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0.9245</cdr:y>
    </cdr:from>
    <cdr:to>
      <cdr:x>0.6405</cdr:x>
      <cdr:y>0.98275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5819775"/>
          <a:ext cx="29908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Age based on average growth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14</xdr:col>
      <xdr:colOff>133350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84010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0.89775</cdr:x>
      <cdr:y>0.13225</cdr:y>
    </cdr:from>
    <cdr:to>
      <cdr:x>1</cdr:x>
      <cdr:y>0.2915</cdr:y>
    </cdr:to>
    <cdr:sp fLocksText="0">
      <cdr:nvSpPr>
        <cdr:cNvPr id="1" name="TextBox 3"/>
        <cdr:cNvSpPr txBox="1">
          <a:spLocks noChangeArrowheads="1"/>
        </cdr:cNvSpPr>
      </cdr:nvSpPr>
      <cdr:spPr>
        <a:xfrm>
          <a:off x="8353425" y="809625"/>
          <a:ext cx="10001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-0.00175</cdr:x>
      <cdr:y>0.441</cdr:y>
    </cdr:from>
    <cdr:to>
      <cdr:x>0.028</cdr:x>
      <cdr:y>0.525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-9524" y="2705100"/>
          <a:ext cx="2762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TIMES</a:t>
          </a:r>
        </a:p>
      </cdr:txBody>
    </cdr:sp>
  </cdr:relSizeAnchor>
  <cdr:relSizeAnchor xmlns:cdr="http://schemas.openxmlformats.org/drawingml/2006/chartDrawing">
    <cdr:from>
      <cdr:x>0.89775</cdr:x>
      <cdr:y>0.13225</cdr:y>
    </cdr:from>
    <cdr:to>
      <cdr:x>1</cdr:x>
      <cdr:y>0.2915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8353425" y="809625"/>
          <a:ext cx="10001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-0.00175</cdr:x>
      <cdr:y>0.441</cdr:y>
    </cdr:from>
    <cdr:to>
      <cdr:x>0.028</cdr:x>
      <cdr:y>0.525</cdr:y>
    </cdr:to>
    <cdr:sp fLocksText="0">
      <cdr:nvSpPr>
        <cdr:cNvPr id="4" name="TextBox 2"/>
        <cdr:cNvSpPr txBox="1">
          <a:spLocks noChangeArrowheads="1"/>
        </cdr:cNvSpPr>
      </cdr:nvSpPr>
      <cdr:spPr>
        <a:xfrm rot="16200000">
          <a:off x="-9524" y="2705100"/>
          <a:ext cx="2762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0.90875</cdr:y>
    </cdr:from>
    <cdr:to>
      <cdr:x>0.63925</cdr:x>
      <cdr:y>0.97275</cdr:y>
    </cdr:to>
    <cdr:sp>
      <cdr:nvSpPr>
        <cdr:cNvPr id="5" name="TextBox 1"/>
        <cdr:cNvSpPr txBox="1">
          <a:spLocks noChangeArrowheads="1"/>
        </cdr:cNvSpPr>
      </cdr:nvSpPr>
      <cdr:spPr>
        <a:xfrm>
          <a:off x="2590800" y="5581650"/>
          <a:ext cx="3352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Age based on average growth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0.9235</cdr:y>
    </cdr:from>
    <cdr:to>
      <cdr:x>0.639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6667500"/>
          <a:ext cx="3324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Age based on average growth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15</xdr:col>
      <xdr:colOff>466725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93154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38</xdr:row>
      <xdr:rowOff>152400</xdr:rowOff>
    </xdr:from>
    <xdr:to>
      <xdr:col>15</xdr:col>
      <xdr:colOff>485775</xdr:colOff>
      <xdr:row>83</xdr:row>
      <xdr:rowOff>85725</xdr:rowOff>
    </xdr:to>
    <xdr:graphicFrame>
      <xdr:nvGraphicFramePr>
        <xdr:cNvPr id="2" name="Chart 1"/>
        <xdr:cNvGraphicFramePr/>
      </xdr:nvGraphicFramePr>
      <xdr:xfrm>
        <a:off x="0" y="6305550"/>
        <a:ext cx="9344025" cy="721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acDykers\Downloads\tests%20benchmar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3"/>
      <sheetName val="Chart4"/>
      <sheetName val="Chart5"/>
      <sheetName val="Chart6"/>
      <sheetName val="data"/>
    </sheetNames>
    <sheetDataSet>
      <sheetData sheetId="5">
        <row r="33">
          <cell r="B33" t="str">
            <v>1000m</v>
          </cell>
          <cell r="D33" t="str">
            <v>3000m</v>
          </cell>
          <cell r="F33" t="str">
            <v>4000m</v>
          </cell>
        </row>
        <row r="34">
          <cell r="B34" t="str">
            <v>males</v>
          </cell>
          <cell r="C34" t="str">
            <v>females</v>
          </cell>
          <cell r="D34" t="str">
            <v>males</v>
          </cell>
          <cell r="E34" t="str">
            <v>females</v>
          </cell>
          <cell r="F34" t="str">
            <v>males</v>
          </cell>
          <cell r="G34" t="str">
            <v>females</v>
          </cell>
        </row>
        <row r="36">
          <cell r="A36">
            <v>9</v>
          </cell>
          <cell r="C36">
            <v>0.17013888888888887</v>
          </cell>
        </row>
        <row r="37">
          <cell r="A37">
            <v>10</v>
          </cell>
          <cell r="B37">
            <v>0.15972222222222224</v>
          </cell>
          <cell r="C37">
            <v>0.16666666666666666</v>
          </cell>
        </row>
        <row r="38">
          <cell r="A38">
            <v>11</v>
          </cell>
          <cell r="B38">
            <v>0.15416666666666667</v>
          </cell>
          <cell r="C38">
            <v>0.16319444444444445</v>
          </cell>
          <cell r="I38" t="str">
            <v>males</v>
          </cell>
          <cell r="J38" t="str">
            <v>females</v>
          </cell>
        </row>
        <row r="39">
          <cell r="A39">
            <v>12</v>
          </cell>
          <cell r="B39">
            <v>0.14930555555555555</v>
          </cell>
          <cell r="C39">
            <v>0.15972222222222224</v>
          </cell>
          <cell r="H39">
            <v>12</v>
          </cell>
        </row>
        <row r="40">
          <cell r="A40">
            <v>13</v>
          </cell>
          <cell r="B40">
            <v>0.14583333333333334</v>
          </cell>
          <cell r="C40">
            <v>0.15625</v>
          </cell>
          <cell r="E40">
            <v>0.5277777777777778</v>
          </cell>
          <cell r="H40" t="str">
            <v>13</v>
          </cell>
          <cell r="J40">
            <v>224</v>
          </cell>
        </row>
        <row r="41">
          <cell r="A41">
            <v>14</v>
          </cell>
          <cell r="B41">
            <v>0.1423611111111111</v>
          </cell>
          <cell r="C41">
            <v>0.15277777777777776</v>
          </cell>
          <cell r="D41">
            <v>0.4791666666666667</v>
          </cell>
          <cell r="E41">
            <v>0.5152777777777778</v>
          </cell>
          <cell r="H41" t="str">
            <v>14</v>
          </cell>
          <cell r="I41">
            <v>247</v>
          </cell>
          <cell r="J41">
            <v>230</v>
          </cell>
        </row>
        <row r="42">
          <cell r="A42">
            <v>15</v>
          </cell>
          <cell r="B42">
            <v>0.1388888888888889</v>
          </cell>
          <cell r="C42">
            <v>0.14930555555555555</v>
          </cell>
          <cell r="D42">
            <v>0.46875</v>
          </cell>
          <cell r="E42">
            <v>0.5034722222222222</v>
          </cell>
          <cell r="H42" t="str">
            <v>15</v>
          </cell>
          <cell r="I42">
            <v>252</v>
          </cell>
          <cell r="J42">
            <v>235</v>
          </cell>
        </row>
        <row r="43">
          <cell r="A43">
            <v>16</v>
          </cell>
          <cell r="B43">
            <v>0.13541666666666666</v>
          </cell>
          <cell r="C43">
            <v>0.14583333333333334</v>
          </cell>
          <cell r="D43">
            <v>0.4583333333333333</v>
          </cell>
          <cell r="E43">
            <v>0.4930555555555556</v>
          </cell>
          <cell r="H43" t="str">
            <v>16</v>
          </cell>
          <cell r="I43">
            <v>258</v>
          </cell>
          <cell r="J43">
            <v>240</v>
          </cell>
        </row>
        <row r="44">
          <cell r="A44">
            <v>17</v>
          </cell>
          <cell r="B44">
            <v>0.13194444444444445</v>
          </cell>
          <cell r="C44">
            <v>0.1423611111111111</v>
          </cell>
          <cell r="D44">
            <v>0.4479166666666667</v>
          </cell>
          <cell r="G44">
            <v>0.65625</v>
          </cell>
          <cell r="H44" t="str">
            <v>17</v>
          </cell>
          <cell r="I44">
            <v>264</v>
          </cell>
          <cell r="J44">
            <v>244</v>
          </cell>
        </row>
        <row r="45">
          <cell r="A45">
            <v>18</v>
          </cell>
          <cell r="B45">
            <v>0.12847222222222224</v>
          </cell>
          <cell r="C45">
            <v>0.1388888888888889</v>
          </cell>
          <cell r="F45">
            <v>0.5902777777777778</v>
          </cell>
          <cell r="G45">
            <v>0.642361111111111</v>
          </cell>
          <cell r="H45" t="str">
            <v>18</v>
          </cell>
          <cell r="I45">
            <v>270</v>
          </cell>
          <cell r="J45">
            <v>249</v>
          </cell>
        </row>
        <row r="46">
          <cell r="A46">
            <v>19</v>
          </cell>
          <cell r="B46">
            <v>0.125</v>
          </cell>
          <cell r="C46">
            <v>0.13541666666666666</v>
          </cell>
          <cell r="F46">
            <v>0.576388888888889</v>
          </cell>
          <cell r="G46">
            <v>0.6284722222222222</v>
          </cell>
          <cell r="H46" t="str">
            <v>19</v>
          </cell>
          <cell r="I46">
            <v>276</v>
          </cell>
          <cell r="J46">
            <v>253</v>
          </cell>
        </row>
        <row r="47">
          <cell r="A47">
            <v>20</v>
          </cell>
          <cell r="B47">
            <v>0.12222222222222223</v>
          </cell>
          <cell r="C47">
            <v>0.13333333333333333</v>
          </cell>
          <cell r="F47">
            <v>0.5659722222222222</v>
          </cell>
          <cell r="G47">
            <v>0.6180555555555556</v>
          </cell>
          <cell r="H47" t="str">
            <v>20</v>
          </cell>
          <cell r="I47">
            <v>282</v>
          </cell>
          <cell r="J47">
            <v>258</v>
          </cell>
        </row>
        <row r="48">
          <cell r="A48">
            <v>23</v>
          </cell>
          <cell r="B48">
            <v>0.11805555555555557</v>
          </cell>
          <cell r="C48">
            <v>0.13194444444444445</v>
          </cell>
          <cell r="F48">
            <v>0.545138888888889</v>
          </cell>
          <cell r="G48">
            <v>0.607638888888889</v>
          </cell>
          <cell r="H48" t="str">
            <v>23</v>
          </cell>
          <cell r="I48">
            <v>293</v>
          </cell>
          <cell r="J48">
            <v>263</v>
          </cell>
        </row>
        <row r="49">
          <cell r="A49" t="str">
            <v>+23</v>
          </cell>
          <cell r="B49">
            <v>0.11458333333333333</v>
          </cell>
          <cell r="C49">
            <v>0.12847222222222224</v>
          </cell>
          <cell r="F49">
            <v>0.5277777777777778</v>
          </cell>
          <cell r="G49">
            <v>0.5902777777777778</v>
          </cell>
          <cell r="H49" t="str">
            <v>+23</v>
          </cell>
          <cell r="I49">
            <v>303</v>
          </cell>
          <cell r="J49">
            <v>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8">
      <selection activeCell="H22" sqref="H22"/>
    </sheetView>
  </sheetViews>
  <sheetFormatPr defaultColWidth="9.140625" defaultRowHeight="12.75"/>
  <cols>
    <col min="1" max="2" width="9.140625" style="2" customWidth="1"/>
    <col min="3" max="3" width="14.00390625" style="2" bestFit="1" customWidth="1"/>
    <col min="4" max="5" width="9.140625" style="2" customWidth="1"/>
    <col min="6" max="6" width="8.140625" style="2" customWidth="1"/>
    <col min="7" max="7" width="9.140625" style="2" customWidth="1"/>
    <col min="8" max="8" width="11.28125" style="2" customWidth="1"/>
    <col min="9" max="10" width="9.140625" style="2" customWidth="1"/>
    <col min="11" max="15" width="9.140625" style="24" customWidth="1"/>
    <col min="16" max="16" width="9.140625" style="2" customWidth="1"/>
    <col min="17" max="17" width="9.421875" style="4" bestFit="1" customWidth="1"/>
    <col min="18" max="16384" width="9.140625" style="2" customWidth="1"/>
  </cols>
  <sheetData>
    <row r="1" spans="1:17" s="1" customFormat="1" ht="12">
      <c r="A1" s="40"/>
      <c r="B1" s="40"/>
      <c r="C1" s="5"/>
      <c r="D1" s="5"/>
      <c r="E1" s="5"/>
      <c r="F1" s="5"/>
      <c r="G1" s="5"/>
      <c r="H1" s="5"/>
      <c r="I1" s="5"/>
      <c r="K1" s="24"/>
      <c r="L1" s="24"/>
      <c r="M1" s="24"/>
      <c r="N1" s="24"/>
      <c r="O1" s="24"/>
      <c r="P1" s="2"/>
      <c r="Q1" s="4"/>
    </row>
    <row r="2" spans="1:17" s="1" customFormat="1" ht="12">
      <c r="A2" s="40"/>
      <c r="B2" s="40"/>
      <c r="C2" s="5"/>
      <c r="D2" s="5"/>
      <c r="E2" s="5"/>
      <c r="F2" s="5"/>
      <c r="G2" s="5"/>
      <c r="H2" s="5"/>
      <c r="I2" s="5"/>
      <c r="K2" s="24"/>
      <c r="L2" s="24"/>
      <c r="M2" s="24"/>
      <c r="N2" s="24"/>
      <c r="O2" s="24"/>
      <c r="P2" s="2"/>
      <c r="Q2" s="4"/>
    </row>
    <row r="3" spans="1:17" s="1" customFormat="1" ht="12">
      <c r="A3" s="40"/>
      <c r="B3" s="40"/>
      <c r="C3" s="5"/>
      <c r="D3" s="5"/>
      <c r="E3" s="5"/>
      <c r="F3" s="5"/>
      <c r="G3" s="5"/>
      <c r="H3" s="5"/>
      <c r="I3" s="5"/>
      <c r="K3" s="24"/>
      <c r="L3" s="24"/>
      <c r="M3" s="24"/>
      <c r="N3" s="24"/>
      <c r="O3" s="24"/>
      <c r="P3" s="2"/>
      <c r="Q3" s="4"/>
    </row>
    <row r="4" spans="1:17" s="1" customFormat="1" ht="12">
      <c r="A4" s="40"/>
      <c r="B4" s="40"/>
      <c r="C4" s="5"/>
      <c r="D4" s="5"/>
      <c r="E4" s="5"/>
      <c r="F4" s="5"/>
      <c r="G4" s="5"/>
      <c r="H4" s="5"/>
      <c r="I4" s="5"/>
      <c r="K4" s="24"/>
      <c r="L4" s="24"/>
      <c r="M4" s="24"/>
      <c r="N4" s="24"/>
      <c r="O4" s="24"/>
      <c r="P4" s="2"/>
      <c r="Q4" s="4"/>
    </row>
    <row r="5" spans="1:17" s="1" customFormat="1" ht="12">
      <c r="A5" s="40"/>
      <c r="B5" s="40"/>
      <c r="K5" s="24"/>
      <c r="L5" s="24"/>
      <c r="M5" s="24"/>
      <c r="N5" s="24"/>
      <c r="O5" s="24"/>
      <c r="P5" s="2"/>
      <c r="Q5" s="4"/>
    </row>
    <row r="6" spans="1:2" ht="12">
      <c r="A6" s="5"/>
      <c r="B6" s="5"/>
    </row>
    <row r="7" spans="1:17" ht="12">
      <c r="A7" s="6"/>
      <c r="B7" s="6"/>
      <c r="K7" s="45"/>
      <c r="L7" s="45"/>
      <c r="M7" s="45"/>
      <c r="N7" s="43"/>
      <c r="O7" s="43"/>
      <c r="P7" s="45"/>
      <c r="Q7" s="45"/>
    </row>
    <row r="8" spans="1:17" ht="12">
      <c r="A8" s="6"/>
      <c r="B8" s="7"/>
      <c r="K8" s="43"/>
      <c r="L8" s="46"/>
      <c r="M8" s="46"/>
      <c r="N8" s="47"/>
      <c r="O8" s="48"/>
      <c r="P8" s="49"/>
      <c r="Q8" s="50"/>
    </row>
    <row r="9" spans="1:17" ht="12">
      <c r="A9" s="6"/>
      <c r="B9" s="13"/>
      <c r="K9" s="43"/>
      <c r="L9" s="46"/>
      <c r="M9" s="46"/>
      <c r="N9" s="47"/>
      <c r="O9" s="48"/>
      <c r="P9" s="49"/>
      <c r="Q9" s="50"/>
    </row>
    <row r="10" spans="1:17" ht="12">
      <c r="A10" s="6"/>
      <c r="B10" s="7"/>
      <c r="K10" s="43"/>
      <c r="L10" s="46"/>
      <c r="M10" s="46"/>
      <c r="N10" s="47"/>
      <c r="O10" s="48"/>
      <c r="P10" s="49"/>
      <c r="Q10" s="50"/>
    </row>
    <row r="11" spans="1:17" ht="12">
      <c r="A11" s="38" t="s">
        <v>6</v>
      </c>
      <c r="B11" s="38"/>
      <c r="C11" s="38"/>
      <c r="D11" s="38"/>
      <c r="E11" s="38"/>
      <c r="F11" s="38"/>
      <c r="G11" s="38"/>
      <c r="H11" s="38"/>
      <c r="K11" s="42"/>
      <c r="L11" s="46"/>
      <c r="M11" s="46"/>
      <c r="N11" s="47"/>
      <c r="O11" s="48"/>
      <c r="P11" s="49"/>
      <c r="Q11" s="50"/>
    </row>
    <row r="12" spans="1:17" s="3" customFormat="1" ht="12">
      <c r="A12" s="37" t="s">
        <v>11</v>
      </c>
      <c r="B12" s="37"/>
      <c r="C12" s="37"/>
      <c r="D12" s="37"/>
      <c r="E12" s="37"/>
      <c r="F12" s="37"/>
      <c r="G12" s="37"/>
      <c r="H12" s="37"/>
      <c r="K12" s="42"/>
      <c r="L12" s="46"/>
      <c r="M12" s="46"/>
      <c r="N12" s="47"/>
      <c r="O12" s="48"/>
      <c r="P12" s="49"/>
      <c r="Q12" s="50"/>
    </row>
    <row r="13" spans="1:17" ht="12">
      <c r="A13" s="37" t="s">
        <v>12</v>
      </c>
      <c r="B13" s="37"/>
      <c r="C13" s="37"/>
      <c r="D13" s="37"/>
      <c r="E13" s="37"/>
      <c r="F13" s="37"/>
      <c r="G13" s="37"/>
      <c r="H13" s="37"/>
      <c r="K13" s="42"/>
      <c r="L13" s="46"/>
      <c r="M13" s="46"/>
      <c r="N13" s="47"/>
      <c r="O13" s="48"/>
      <c r="P13" s="49"/>
      <c r="Q13" s="50"/>
    </row>
    <row r="14" spans="1:17" ht="12">
      <c r="A14" s="37" t="s">
        <v>13</v>
      </c>
      <c r="B14" s="37"/>
      <c r="C14" s="37"/>
      <c r="D14" s="37"/>
      <c r="E14" s="37"/>
      <c r="F14" s="37"/>
      <c r="G14" s="37"/>
      <c r="H14" s="37"/>
      <c r="I14" s="6"/>
      <c r="K14" s="42"/>
      <c r="L14" s="46"/>
      <c r="M14" s="46"/>
      <c r="N14" s="47"/>
      <c r="O14" s="48"/>
      <c r="P14" s="49"/>
      <c r="Q14" s="50"/>
    </row>
    <row r="15" spans="1:17" ht="12">
      <c r="A15" s="37"/>
      <c r="B15" s="37"/>
      <c r="C15" s="37"/>
      <c r="D15" s="37"/>
      <c r="E15" s="37"/>
      <c r="F15" s="37"/>
      <c r="G15" s="37"/>
      <c r="H15" s="37"/>
      <c r="I15" s="6"/>
      <c r="K15" s="42"/>
      <c r="L15" s="46"/>
      <c r="M15" s="46"/>
      <c r="N15" s="47"/>
      <c r="O15" s="48"/>
      <c r="P15" s="49"/>
      <c r="Q15" s="50"/>
    </row>
    <row r="16" spans="1:17" ht="12">
      <c r="A16" s="18" t="s">
        <v>7</v>
      </c>
      <c r="B16" s="19"/>
      <c r="C16" s="19"/>
      <c r="D16" s="19"/>
      <c r="E16" s="19"/>
      <c r="F16" s="19"/>
      <c r="G16" s="19"/>
      <c r="H16" s="19"/>
      <c r="I16" s="6"/>
      <c r="K16" s="42"/>
      <c r="L16" s="46"/>
      <c r="M16" s="46"/>
      <c r="N16" s="47"/>
      <c r="O16" s="48"/>
      <c r="P16" s="49"/>
      <c r="Q16" s="50"/>
    </row>
    <row r="17" spans="1:17" ht="12">
      <c r="A17" s="34" t="s">
        <v>16</v>
      </c>
      <c r="B17" s="34"/>
      <c r="C17" s="34"/>
      <c r="D17" s="34"/>
      <c r="E17" s="34"/>
      <c r="F17" s="34"/>
      <c r="G17" s="34"/>
      <c r="H17" s="34"/>
      <c r="I17" s="6"/>
      <c r="K17" s="43"/>
      <c r="L17" s="43"/>
      <c r="M17" s="43"/>
      <c r="N17" s="43"/>
      <c r="O17" s="43"/>
      <c r="P17" s="44"/>
      <c r="Q17" s="45"/>
    </row>
    <row r="18" spans="1:17" ht="12">
      <c r="A18" s="34" t="s">
        <v>9</v>
      </c>
      <c r="B18" s="34"/>
      <c r="C18" s="34"/>
      <c r="D18" s="34"/>
      <c r="E18" s="34"/>
      <c r="F18" s="34"/>
      <c r="G18" s="34"/>
      <c r="H18" s="34"/>
      <c r="I18" s="6"/>
      <c r="K18" s="45"/>
      <c r="L18" s="45"/>
      <c r="M18" s="45"/>
      <c r="N18" s="43"/>
      <c r="O18" s="43"/>
      <c r="P18" s="51"/>
      <c r="Q18" s="45"/>
    </row>
    <row r="19" spans="1:17" ht="12">
      <c r="A19" s="41" t="s">
        <v>26</v>
      </c>
      <c r="B19" s="34"/>
      <c r="C19" s="34"/>
      <c r="D19" s="34"/>
      <c r="E19" s="34"/>
      <c r="F19" s="34"/>
      <c r="G19" s="34"/>
      <c r="H19" s="34"/>
      <c r="I19" s="6"/>
      <c r="K19" s="43"/>
      <c r="L19" s="52"/>
      <c r="M19" s="52"/>
      <c r="N19" s="47"/>
      <c r="O19" s="48"/>
      <c r="P19" s="49"/>
      <c r="Q19" s="50"/>
    </row>
    <row r="20" spans="1:17" ht="12">
      <c r="A20" s="34" t="s">
        <v>10</v>
      </c>
      <c r="B20" s="34"/>
      <c r="C20" s="34"/>
      <c r="D20" s="34"/>
      <c r="E20" s="34"/>
      <c r="F20" s="34"/>
      <c r="G20" s="34"/>
      <c r="H20" s="34"/>
      <c r="I20" s="6"/>
      <c r="K20" s="43"/>
      <c r="L20" s="52"/>
      <c r="M20" s="52"/>
      <c r="N20" s="47"/>
      <c r="O20" s="48"/>
      <c r="P20" s="49"/>
      <c r="Q20" s="50"/>
    </row>
    <row r="21" spans="1:17" ht="12">
      <c r="A21" s="36"/>
      <c r="B21" s="36"/>
      <c r="C21" s="36"/>
      <c r="D21" s="36"/>
      <c r="E21" s="36"/>
      <c r="F21" s="36"/>
      <c r="G21" s="36"/>
      <c r="H21" s="36"/>
      <c r="I21" s="6"/>
      <c r="K21" s="43"/>
      <c r="L21" s="52"/>
      <c r="M21" s="52"/>
      <c r="N21" s="47"/>
      <c r="O21" s="48"/>
      <c r="P21" s="49"/>
      <c r="Q21" s="50"/>
    </row>
    <row r="22" spans="1:17" ht="12">
      <c r="A22" s="33" t="s">
        <v>8</v>
      </c>
      <c r="B22" s="33"/>
      <c r="C22" s="33"/>
      <c r="D22" s="33"/>
      <c r="E22" s="33"/>
      <c r="F22" s="33"/>
      <c r="G22" s="33"/>
      <c r="H22" s="33"/>
      <c r="I22" s="6"/>
      <c r="K22" s="43"/>
      <c r="L22" s="52"/>
      <c r="M22" s="52"/>
      <c r="N22" s="47"/>
      <c r="O22" s="48"/>
      <c r="P22" s="49"/>
      <c r="Q22" s="50"/>
    </row>
    <row r="23" spans="1:17" ht="12">
      <c r="A23" s="34" t="s">
        <v>17</v>
      </c>
      <c r="B23" s="34"/>
      <c r="C23" s="34"/>
      <c r="D23" s="34"/>
      <c r="E23" s="34"/>
      <c r="F23" s="34"/>
      <c r="G23" s="34"/>
      <c r="H23" s="34"/>
      <c r="I23" s="6"/>
      <c r="K23" s="43"/>
      <c r="L23" s="52"/>
      <c r="M23" s="52"/>
      <c r="N23" s="47"/>
      <c r="O23" s="48"/>
      <c r="P23" s="49"/>
      <c r="Q23" s="50"/>
    </row>
    <row r="24" spans="1:17" ht="12">
      <c r="A24" s="34" t="s">
        <v>18</v>
      </c>
      <c r="B24" s="34"/>
      <c r="C24" s="34"/>
      <c r="D24" s="34"/>
      <c r="E24" s="34"/>
      <c r="F24" s="34"/>
      <c r="G24" s="34"/>
      <c r="H24" s="34"/>
      <c r="I24" s="6"/>
      <c r="K24" s="43"/>
      <c r="L24" s="52"/>
      <c r="M24" s="52"/>
      <c r="N24" s="47"/>
      <c r="O24" s="48"/>
      <c r="P24" s="49"/>
      <c r="Q24" s="50"/>
    </row>
    <row r="25" spans="1:17" ht="12">
      <c r="A25" s="34" t="s">
        <v>14</v>
      </c>
      <c r="B25" s="34"/>
      <c r="C25" s="34"/>
      <c r="D25" s="34"/>
      <c r="E25" s="34"/>
      <c r="F25" s="34"/>
      <c r="G25" s="34"/>
      <c r="H25" s="34"/>
      <c r="I25" s="6"/>
      <c r="K25" s="43"/>
      <c r="L25" s="52"/>
      <c r="M25" s="52"/>
      <c r="N25" s="47"/>
      <c r="O25" s="48"/>
      <c r="P25" s="49"/>
      <c r="Q25" s="50"/>
    </row>
    <row r="26" spans="1:17" ht="12">
      <c r="A26" s="35" t="s">
        <v>22</v>
      </c>
      <c r="B26" s="34"/>
      <c r="C26" s="34"/>
      <c r="D26" s="34"/>
      <c r="E26" s="34"/>
      <c r="F26" s="34"/>
      <c r="G26" s="34"/>
      <c r="H26" s="34"/>
      <c r="I26" s="6"/>
      <c r="K26" s="43"/>
      <c r="L26" s="52"/>
      <c r="M26" s="52"/>
      <c r="N26" s="47"/>
      <c r="O26" s="48"/>
      <c r="P26" s="49"/>
      <c r="Q26" s="50"/>
    </row>
    <row r="27" spans="1:17" ht="12">
      <c r="A27" s="5"/>
      <c r="B27" s="5"/>
      <c r="C27" s="5"/>
      <c r="D27" s="5"/>
      <c r="E27" s="5"/>
      <c r="F27" s="5"/>
      <c r="G27" s="5"/>
      <c r="I27" s="6"/>
      <c r="K27" s="43"/>
      <c r="L27" s="52"/>
      <c r="M27" s="52"/>
      <c r="N27" s="47"/>
      <c r="O27" s="48"/>
      <c r="P27" s="49"/>
      <c r="Q27" s="50"/>
    </row>
    <row r="28" spans="1:17" ht="12">
      <c r="A28" s="39" t="s">
        <v>0</v>
      </c>
      <c r="B28" s="39"/>
      <c r="C28" s="39"/>
      <c r="D28" s="39"/>
      <c r="E28" s="39"/>
      <c r="F28" s="6"/>
      <c r="G28" s="6"/>
      <c r="H28" s="3"/>
      <c r="I28" s="6"/>
      <c r="K28" s="43"/>
      <c r="L28" s="52"/>
      <c r="M28" s="52"/>
      <c r="N28" s="47"/>
      <c r="O28" s="48"/>
      <c r="P28" s="49"/>
      <c r="Q28" s="50"/>
    </row>
    <row r="29" spans="1:17" ht="12">
      <c r="A29" s="6"/>
      <c r="B29" s="6"/>
      <c r="C29" s="6"/>
      <c r="D29" s="6"/>
      <c r="E29" s="6"/>
      <c r="F29" s="6"/>
      <c r="G29" s="6"/>
      <c r="I29" s="6"/>
      <c r="K29" s="43"/>
      <c r="L29" s="52"/>
      <c r="M29" s="52"/>
      <c r="N29" s="47"/>
      <c r="O29" s="48"/>
      <c r="P29" s="49"/>
      <c r="Q29" s="50"/>
    </row>
    <row r="30" spans="1:17" ht="12">
      <c r="A30" s="8" t="s">
        <v>1</v>
      </c>
      <c r="B30" s="21">
        <v>3000</v>
      </c>
      <c r="C30" s="8" t="s">
        <v>3</v>
      </c>
      <c r="D30" s="20">
        <v>0.43402777777777773</v>
      </c>
      <c r="E30" s="10">
        <f>(D30-INT(D30))*24</f>
        <v>10.416666666666666</v>
      </c>
      <c r="F30" s="11" t="s">
        <v>19</v>
      </c>
      <c r="G30" s="12">
        <f>B30/E30</f>
        <v>288</v>
      </c>
      <c r="H30" s="6"/>
      <c r="I30" s="6"/>
      <c r="K30" s="43"/>
      <c r="L30" s="52"/>
      <c r="M30" s="52"/>
      <c r="N30" s="47"/>
      <c r="O30" s="48"/>
      <c r="P30" s="49"/>
      <c r="Q30" s="50"/>
    </row>
    <row r="31" spans="1:17" ht="12">
      <c r="A31" s="6"/>
      <c r="B31" s="13"/>
      <c r="C31" s="6"/>
      <c r="D31" s="13"/>
      <c r="E31" s="6"/>
      <c r="F31" s="14"/>
      <c r="G31" s="6"/>
      <c r="H31" s="6"/>
      <c r="I31" s="6"/>
      <c r="K31" s="43"/>
      <c r="L31" s="43"/>
      <c r="M31" s="43"/>
      <c r="N31" s="43"/>
      <c r="O31" s="43"/>
      <c r="P31" s="44"/>
      <c r="Q31" s="45"/>
    </row>
    <row r="32" spans="1:17" ht="12">
      <c r="A32" s="8" t="s">
        <v>2</v>
      </c>
      <c r="B32" s="21">
        <v>1000</v>
      </c>
      <c r="C32" s="8" t="s">
        <v>4</v>
      </c>
      <c r="D32" s="20">
        <v>0.12847222222222224</v>
      </c>
      <c r="E32" s="10">
        <f>(D32-INT(D32))*24</f>
        <v>3.083333333333334</v>
      </c>
      <c r="F32" s="11" t="s">
        <v>20</v>
      </c>
      <c r="G32" s="12">
        <f>B32/E32</f>
        <v>324.32432432432427</v>
      </c>
      <c r="I32" s="6"/>
      <c r="K32" s="43"/>
      <c r="L32" s="43"/>
      <c r="M32" s="43"/>
      <c r="N32" s="43"/>
      <c r="O32" s="43"/>
      <c r="P32" s="44"/>
      <c r="Q32" s="45"/>
    </row>
    <row r="33" spans="1:17" ht="12">
      <c r="A33" s="6"/>
      <c r="B33" s="9">
        <f>B30-B32</f>
        <v>2000</v>
      </c>
      <c r="C33" s="6"/>
      <c r="D33" s="15">
        <f>IF(D30&gt;0,D30-D32)</f>
        <v>0.30555555555555547</v>
      </c>
      <c r="E33" s="10">
        <f>(D33-INT(D33))*24</f>
        <v>7.333333333333331</v>
      </c>
      <c r="F33" s="6"/>
      <c r="G33" s="6"/>
      <c r="K33" s="43"/>
      <c r="L33" s="43"/>
      <c r="M33" s="43"/>
      <c r="N33" s="43"/>
      <c r="O33" s="43"/>
      <c r="P33" s="44"/>
      <c r="Q33" s="45"/>
    </row>
    <row r="34" spans="1:17" ht="12">
      <c r="A34" s="6"/>
      <c r="B34" s="16"/>
      <c r="C34" s="6"/>
      <c r="D34" s="6"/>
      <c r="E34" s="17"/>
      <c r="F34" s="11" t="s">
        <v>21</v>
      </c>
      <c r="G34" s="23">
        <f>G30/G32</f>
        <v>0.8880000000000001</v>
      </c>
      <c r="K34" s="31"/>
      <c r="L34" s="31"/>
      <c r="M34" s="31"/>
      <c r="N34" s="31"/>
      <c r="O34" s="31"/>
      <c r="P34" s="3"/>
      <c r="Q34" s="32"/>
    </row>
    <row r="35" spans="1:7" ht="12">
      <c r="A35" s="8" t="s">
        <v>5</v>
      </c>
      <c r="B35" s="22">
        <f>B33/E33</f>
        <v>272.7272727272728</v>
      </c>
      <c r="C35" s="6" t="s">
        <v>15</v>
      </c>
      <c r="D35" s="6"/>
      <c r="E35" s="6"/>
      <c r="F35" s="6"/>
      <c r="G35" s="6"/>
    </row>
    <row r="38" spans="1:7" ht="12">
      <c r="A38" s="4" t="s">
        <v>24</v>
      </c>
      <c r="B38" s="4">
        <v>4000</v>
      </c>
      <c r="C38" s="4">
        <v>1000</v>
      </c>
      <c r="D38" s="24"/>
      <c r="E38" s="24"/>
      <c r="F38" s="4" t="s">
        <v>25</v>
      </c>
      <c r="G38" s="4" t="s">
        <v>23</v>
      </c>
    </row>
    <row r="39" spans="1:7" ht="12">
      <c r="A39" s="25"/>
      <c r="B39" s="26"/>
      <c r="C39" s="26"/>
      <c r="D39" s="15">
        <f>IF(B39&gt;0,"",B39-C39)</f>
        <v>0</v>
      </c>
      <c r="E39" s="10">
        <f>(D39-INT(D39))*24</f>
        <v>0</v>
      </c>
      <c r="F39" s="22">
        <f>IF(C39=0,"",(3000)/E39)</f>
      </c>
      <c r="G39" s="27">
        <f>IF(B39=0,"",(4000/((B39-INT(B39))*24))/(1000/((C39-INT(C39))*24)))</f>
      </c>
    </row>
    <row r="40" spans="1:7" ht="12">
      <c r="A40" s="25"/>
      <c r="B40" s="26"/>
      <c r="C40" s="26"/>
      <c r="D40" s="15">
        <f aca="true" t="shared" si="0" ref="D40:D47">IF(B40&gt;0,"",B40-C40)</f>
        <v>0</v>
      </c>
      <c r="E40" s="10">
        <f aca="true" t="shared" si="1" ref="E40:E47">(D40-INT(D40))*24</f>
        <v>0</v>
      </c>
      <c r="F40" s="22">
        <f aca="true" t="shared" si="2" ref="F40:F47">IF(C40=0,"",(3000)/E40)</f>
      </c>
      <c r="G40" s="27">
        <f aca="true" t="shared" si="3" ref="G40:G47">IF(B40=0,"",(4000/((B40-INT(B40))*24))/(1000/((C40-INT(C40))*24)))</f>
      </c>
    </row>
    <row r="41" spans="1:7" ht="12">
      <c r="A41" s="25"/>
      <c r="B41" s="26"/>
      <c r="C41" s="26"/>
      <c r="D41" s="15">
        <f t="shared" si="0"/>
        <v>0</v>
      </c>
      <c r="E41" s="10">
        <f t="shared" si="1"/>
        <v>0</v>
      </c>
      <c r="F41" s="22">
        <f t="shared" si="2"/>
      </c>
      <c r="G41" s="27">
        <f t="shared" si="3"/>
      </c>
    </row>
    <row r="42" spans="1:7" ht="12">
      <c r="A42" s="28"/>
      <c r="B42" s="26"/>
      <c r="C42" s="26"/>
      <c r="D42" s="15">
        <f t="shared" si="0"/>
        <v>0</v>
      </c>
      <c r="E42" s="10">
        <f t="shared" si="1"/>
        <v>0</v>
      </c>
      <c r="F42" s="22">
        <f t="shared" si="2"/>
      </c>
      <c r="G42" s="27">
        <f t="shared" si="3"/>
      </c>
    </row>
    <row r="43" spans="1:7" ht="12">
      <c r="A43" s="29"/>
      <c r="B43" s="26"/>
      <c r="C43" s="26"/>
      <c r="D43" s="15">
        <f t="shared" si="0"/>
        <v>0</v>
      </c>
      <c r="E43" s="10">
        <f t="shared" si="1"/>
        <v>0</v>
      </c>
      <c r="F43" s="22">
        <f t="shared" si="2"/>
      </c>
      <c r="G43" s="27">
        <f t="shared" si="3"/>
      </c>
    </row>
    <row r="44" spans="1:7" ht="12">
      <c r="A44" s="28"/>
      <c r="B44" s="26"/>
      <c r="C44" s="26"/>
      <c r="D44" s="15">
        <f t="shared" si="0"/>
        <v>0</v>
      </c>
      <c r="E44" s="10">
        <f t="shared" si="1"/>
        <v>0</v>
      </c>
      <c r="F44" s="22">
        <f t="shared" si="2"/>
      </c>
      <c r="G44" s="27">
        <f t="shared" si="3"/>
      </c>
    </row>
    <row r="45" spans="1:7" ht="12">
      <c r="A45" s="29"/>
      <c r="B45" s="26"/>
      <c r="C45" s="26"/>
      <c r="D45" s="15">
        <f t="shared" si="0"/>
        <v>0</v>
      </c>
      <c r="E45" s="10">
        <f t="shared" si="1"/>
        <v>0</v>
      </c>
      <c r="F45" s="22">
        <f t="shared" si="2"/>
      </c>
      <c r="G45" s="27">
        <f t="shared" si="3"/>
      </c>
    </row>
    <row r="46" spans="1:7" ht="12">
      <c r="A46" s="28"/>
      <c r="B46" s="26"/>
      <c r="C46" s="26"/>
      <c r="D46" s="15">
        <f t="shared" si="0"/>
        <v>0</v>
      </c>
      <c r="E46" s="10">
        <f t="shared" si="1"/>
        <v>0</v>
      </c>
      <c r="F46" s="22">
        <f t="shared" si="2"/>
      </c>
      <c r="G46" s="27">
        <f t="shared" si="3"/>
      </c>
    </row>
    <row r="47" spans="1:7" ht="12">
      <c r="A47" s="29"/>
      <c r="B47" s="26"/>
      <c r="C47" s="26"/>
      <c r="D47" s="15">
        <f t="shared" si="0"/>
        <v>0</v>
      </c>
      <c r="E47" s="10">
        <f t="shared" si="1"/>
        <v>0</v>
      </c>
      <c r="F47" s="22">
        <f t="shared" si="2"/>
      </c>
      <c r="G47" s="27">
        <f t="shared" si="3"/>
      </c>
    </row>
    <row r="48" spans="1:7" ht="12">
      <c r="A48" s="24"/>
      <c r="B48" s="24"/>
      <c r="C48" s="24"/>
      <c r="D48" s="24"/>
      <c r="E48" s="24"/>
      <c r="G48" s="4"/>
    </row>
    <row r="49" spans="1:7" ht="12">
      <c r="A49" s="4" t="s">
        <v>24</v>
      </c>
      <c r="B49" s="4">
        <v>3000</v>
      </c>
      <c r="C49" s="4">
        <v>1000</v>
      </c>
      <c r="D49" s="24"/>
      <c r="E49" s="24"/>
      <c r="F49" s="30" t="s">
        <v>25</v>
      </c>
      <c r="G49" s="4" t="s">
        <v>23</v>
      </c>
    </row>
    <row r="50" spans="1:7" ht="12">
      <c r="A50" s="25"/>
      <c r="B50" s="20">
        <v>0.43402777777777773</v>
      </c>
      <c r="C50" s="20">
        <v>0.12847222222222224</v>
      </c>
      <c r="D50" s="15">
        <f>IF(B50=0,"",B50-C50)</f>
        <v>0.30555555555555547</v>
      </c>
      <c r="E50" s="10">
        <f>(D50-INT(D50))*24</f>
        <v>7.333333333333331</v>
      </c>
      <c r="F50" s="22">
        <f>IF(C50=0,"",2000/E50)</f>
        <v>272.7272727272728</v>
      </c>
      <c r="G50" s="27">
        <f>IF(B50=0,"",(3000/((B50-INT(B50))*24))/(1000/((C50-INT(C50))*24)))</f>
        <v>0.8880000000000001</v>
      </c>
    </row>
    <row r="51" spans="1:7" ht="12">
      <c r="A51" s="25"/>
      <c r="B51" s="20"/>
      <c r="C51" s="20"/>
      <c r="D51" s="15">
        <f aca="true" t="shared" si="4" ref="D51:D60">IF(B51=0,"",B51-C51)</f>
      </c>
      <c r="E51" s="10" t="e">
        <f aca="true" t="shared" si="5" ref="E51:E60">(D51-INT(D51))*24</f>
        <v>#VALUE!</v>
      </c>
      <c r="F51" s="22">
        <f aca="true" t="shared" si="6" ref="F51:F60">IF(C51=0,"",2000/E51)</f>
      </c>
      <c r="G51" s="27">
        <f aca="true" t="shared" si="7" ref="G51:G60">IF(B51=0,"",(3000/((B51-INT(B51))*24))/(1000/((C51-INT(C51))*24)))</f>
      </c>
    </row>
    <row r="52" spans="1:7" ht="12">
      <c r="A52" s="25"/>
      <c r="B52" s="20"/>
      <c r="C52" s="20"/>
      <c r="D52" s="15">
        <f t="shared" si="4"/>
      </c>
      <c r="E52" s="10" t="e">
        <f t="shared" si="5"/>
        <v>#VALUE!</v>
      </c>
      <c r="F52" s="22">
        <f t="shared" si="6"/>
      </c>
      <c r="G52" s="27">
        <f t="shared" si="7"/>
      </c>
    </row>
    <row r="53" spans="1:7" ht="12">
      <c r="A53" s="25"/>
      <c r="B53" s="20"/>
      <c r="C53" s="20"/>
      <c r="D53" s="15">
        <f t="shared" si="4"/>
      </c>
      <c r="E53" s="10" t="e">
        <f t="shared" si="5"/>
        <v>#VALUE!</v>
      </c>
      <c r="F53" s="22">
        <f t="shared" si="6"/>
      </c>
      <c r="G53" s="27">
        <f t="shared" si="7"/>
      </c>
    </row>
    <row r="54" spans="1:7" ht="12">
      <c r="A54" s="25"/>
      <c r="B54" s="20"/>
      <c r="C54" s="20"/>
      <c r="D54" s="15">
        <f t="shared" si="4"/>
      </c>
      <c r="E54" s="10" t="e">
        <f t="shared" si="5"/>
        <v>#VALUE!</v>
      </c>
      <c r="F54" s="22">
        <f t="shared" si="6"/>
      </c>
      <c r="G54" s="27">
        <f t="shared" si="7"/>
      </c>
    </row>
    <row r="55" spans="1:7" ht="12">
      <c r="A55" s="25"/>
      <c r="B55" s="20"/>
      <c r="C55" s="20"/>
      <c r="D55" s="15">
        <f t="shared" si="4"/>
      </c>
      <c r="E55" s="10" t="e">
        <f t="shared" si="5"/>
        <v>#VALUE!</v>
      </c>
      <c r="F55" s="22">
        <f t="shared" si="6"/>
      </c>
      <c r="G55" s="27">
        <f t="shared" si="7"/>
      </c>
    </row>
    <row r="56" spans="1:7" ht="12">
      <c r="A56" s="25"/>
      <c r="B56" s="20"/>
      <c r="C56" s="20"/>
      <c r="D56" s="15">
        <f t="shared" si="4"/>
      </c>
      <c r="E56" s="10" t="e">
        <f t="shared" si="5"/>
        <v>#VALUE!</v>
      </c>
      <c r="F56" s="22">
        <f t="shared" si="6"/>
      </c>
      <c r="G56" s="27">
        <f t="shared" si="7"/>
      </c>
    </row>
    <row r="57" spans="1:7" ht="12">
      <c r="A57" s="25"/>
      <c r="B57" s="20"/>
      <c r="C57" s="20"/>
      <c r="D57" s="15">
        <f t="shared" si="4"/>
      </c>
      <c r="E57" s="10" t="e">
        <f t="shared" si="5"/>
        <v>#VALUE!</v>
      </c>
      <c r="F57" s="22">
        <f t="shared" si="6"/>
      </c>
      <c r="G57" s="27">
        <f t="shared" si="7"/>
      </c>
    </row>
    <row r="58" spans="1:7" ht="12">
      <c r="A58" s="25"/>
      <c r="B58" s="20"/>
      <c r="C58" s="20"/>
      <c r="D58" s="15">
        <f t="shared" si="4"/>
      </c>
      <c r="E58" s="10" t="e">
        <f t="shared" si="5"/>
        <v>#VALUE!</v>
      </c>
      <c r="F58" s="22">
        <f t="shared" si="6"/>
      </c>
      <c r="G58" s="27">
        <f t="shared" si="7"/>
      </c>
    </row>
    <row r="59" spans="1:7" ht="12">
      <c r="A59" s="25"/>
      <c r="B59" s="20"/>
      <c r="C59" s="20"/>
      <c r="D59" s="15">
        <f t="shared" si="4"/>
      </c>
      <c r="E59" s="10" t="e">
        <f t="shared" si="5"/>
        <v>#VALUE!</v>
      </c>
      <c r="F59" s="22">
        <f t="shared" si="6"/>
      </c>
      <c r="G59" s="27">
        <f t="shared" si="7"/>
      </c>
    </row>
    <row r="60" spans="1:7" ht="12">
      <c r="A60" s="25"/>
      <c r="B60" s="20"/>
      <c r="C60" s="20"/>
      <c r="D60" s="15">
        <f t="shared" si="4"/>
      </c>
      <c r="E60" s="10" t="e">
        <f t="shared" si="5"/>
        <v>#VALUE!</v>
      </c>
      <c r="F60" s="22">
        <f t="shared" si="6"/>
      </c>
      <c r="G60" s="27">
        <f t="shared" si="7"/>
      </c>
    </row>
  </sheetData>
  <sheetProtection/>
  <mergeCells count="7">
    <mergeCell ref="A28:E28"/>
    <mergeCell ref="A1:B5"/>
    <mergeCell ref="A11:H11"/>
    <mergeCell ref="A12:H12"/>
    <mergeCell ref="A13:H13"/>
    <mergeCell ref="A14:H14"/>
    <mergeCell ref="A15:H15"/>
  </mergeCells>
  <printOptions/>
  <pageMargins left="0.75" right="0.19444444444444445" top="0.2777777777777778" bottom="0.3333333333333333" header="0.19444444444444445" footer="0.20833333333333334"/>
  <pageSetup horizontalDpi="200" verticalDpi="2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01" zoomScaleNormal="101" workbookViewId="0" topLeftCell="A1">
      <selection activeCell="W27" sqref="W27"/>
    </sheetView>
  </sheetViews>
  <sheetFormatPr defaultColWidth="8.8515625" defaultRowHeight="12.75"/>
  <sheetData/>
  <sheetProtection/>
  <printOptions/>
  <pageMargins left="0.12407407407407407" right="0.25" top="0.75" bottom="0.75" header="0.3" footer="0.3"/>
  <pageSetup fitToHeight="1" fitToWidth="1" orientation="portrait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Mike Cavaliere</dc:creator>
  <cp:keywords/>
  <dc:description/>
  <cp:lastModifiedBy>myMac</cp:lastModifiedBy>
  <cp:lastPrinted>2013-05-14T16:34:59Z</cp:lastPrinted>
  <dcterms:created xsi:type="dcterms:W3CDTF">2006-06-13T15:35:55Z</dcterms:created>
  <dcterms:modified xsi:type="dcterms:W3CDTF">2013-05-14T16:35:58Z</dcterms:modified>
  <cp:category/>
  <cp:version/>
  <cp:contentType/>
  <cp:contentStatus/>
</cp:coreProperties>
</file>